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gnyte\Shared\New Shared Drive\Programs\Fair Food Michigan\Michigan Good Food Fund\05_Broad Reach TA\Peer-to-Peer Sessions 2020\"/>
    </mc:Choice>
  </mc:AlternateContent>
  <xr:revisionPtr revIDLastSave="0" documentId="8_{FF722312-971A-41B2-BA79-201E2A806E9D}" xr6:coauthVersionLast="45" xr6:coauthVersionMax="45" xr10:uidLastSave="{00000000-0000-0000-0000-000000000000}"/>
  <bookViews>
    <workbookView xWindow="-120" yWindow="-120" windowWidth="29040" windowHeight="15840" xr2:uid="{D62FF049-DC87-E644-8B78-58852A0E3BE2}"/>
  </bookViews>
  <sheets>
    <sheet name="Wholesale v Retail" sheetId="1" r:id="rId1"/>
    <sheet name="Online v Aggregat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D15" i="2" l="1"/>
  <c r="D17" i="2" s="1"/>
  <c r="B15" i="2"/>
  <c r="B17" i="2" s="1"/>
  <c r="B8" i="2"/>
  <c r="B23" i="2" s="1"/>
  <c r="B24" i="2" s="1"/>
  <c r="B27" i="2" s="1"/>
  <c r="D7" i="2"/>
  <c r="D6" i="2"/>
  <c r="D8" i="2" l="1"/>
  <c r="B8" i="1"/>
  <c r="C8" i="1"/>
  <c r="C5" i="1"/>
  <c r="D23" i="2" l="1"/>
  <c r="D24" i="2" s="1"/>
  <c r="D27" i="2" s="1"/>
  <c r="C6" i="1"/>
  <c r="C7" i="1" s="1"/>
  <c r="C9" i="1" s="1"/>
  <c r="C27" i="1" s="1"/>
  <c r="B7" i="1"/>
  <c r="B9" i="1" s="1"/>
  <c r="B27" i="1" s="1"/>
  <c r="B15" i="1"/>
</calcChain>
</file>

<file path=xl/sharedStrings.xml><?xml version="1.0" encoding="utf-8"?>
<sst xmlns="http://schemas.openxmlformats.org/spreadsheetml/2006/main" count="38" uniqueCount="28">
  <si>
    <t>Retail</t>
  </si>
  <si>
    <t>Wholesale</t>
  </si>
  <si>
    <t>Revenue</t>
  </si>
  <si>
    <t>Cost of Product</t>
  </si>
  <si>
    <t>Selling Hour</t>
  </si>
  <si>
    <t># of Farmers Markets</t>
  </si>
  <si>
    <t># of Weeks</t>
  </si>
  <si>
    <t>Hours per market Day</t>
  </si>
  <si>
    <t>Delivery Days</t>
  </si>
  <si>
    <t>Weeks of Delivery</t>
  </si>
  <si>
    <t>Hours Per Delivery Day</t>
  </si>
  <si>
    <t>Profit Per Hour</t>
  </si>
  <si>
    <t>Gross Profit</t>
  </si>
  <si>
    <t>Wholesale Discount</t>
  </si>
  <si>
    <t>Cost of Production</t>
  </si>
  <si>
    <t>Selling costs</t>
  </si>
  <si>
    <t>Online</t>
  </si>
  <si>
    <t>Aggregator</t>
  </si>
  <si>
    <t xml:space="preserve"> Discount</t>
  </si>
  <si>
    <t>Hours per week</t>
  </si>
  <si>
    <t>Website</t>
  </si>
  <si>
    <t>Square Fee</t>
  </si>
  <si>
    <t>Total Hours</t>
  </si>
  <si>
    <t>Total Selling Labor</t>
  </si>
  <si>
    <t>Total Expenses</t>
  </si>
  <si>
    <t>Wholesale vs Retail: Scenario Planning</t>
  </si>
  <si>
    <t>[Fill in the blue cells]</t>
  </si>
  <si>
    <t>Online vs Aggregator: Scenario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</si>
</sst>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43" fontId="0" fillId="0" borderId="0" xfId="0" applyNumberForma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0" borderId="0" xfId="0" applyFont="1"/>
    <xf numFmtId="43" fontId="2" fillId="0" borderId="0" xfId="0" applyNumberFormat="1" applyFont="1"/>
    <xf numFmtId="9" fontId="0" fillId="2" borderId="4" xfId="0" applyNumberFormat="1" applyFill="1" applyBorder="1"/>
    <xf numFmtId="9" fontId="0" fillId="0" borderId="0" xfId="1" applyFont="1" applyBorder="1"/>
    <xf numFmtId="165" fontId="0" fillId="0" borderId="0" xfId="2" applyNumberFormat="1" applyFont="1"/>
    <xf numFmtId="165" fontId="0" fillId="0" borderId="0" xfId="2" applyNumberFormat="1" applyFont="1" applyBorder="1"/>
    <xf numFmtId="165" fontId="0" fillId="2" borderId="2" xfId="2" applyNumberFormat="1" applyFont="1" applyFill="1" applyBorder="1"/>
    <xf numFmtId="165" fontId="0" fillId="0" borderId="0" xfId="2" applyNumberFormat="1" applyFont="1" applyFill="1" applyBorder="1"/>
    <xf numFmtId="10" fontId="0" fillId="0" borderId="0" xfId="0" applyNumberFormat="1"/>
    <xf numFmtId="0" fontId="3" fillId="0" borderId="0" xfId="0" applyFont="1"/>
    <xf numFmtId="165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2" fillId="0" borderId="1" xfId="0" applyFont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11</xdr:row>
      <xdr:rowOff>152400</xdr:rowOff>
    </xdr:from>
    <xdr:to>
      <xdr:col>17</xdr:col>
      <xdr:colOff>457200</xdr:colOff>
      <xdr:row>31</xdr:row>
      <xdr:rowOff>12700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86B968-BBFB-D041-804F-6DC8F43DCF33}"/>
            </a:ext>
          </a:extLst>
        </xdr:cNvPr>
        <xdr:cNvSpPr txBox="1"/>
      </xdr:nvSpPr>
      <xdr:spPr>
        <a:xfrm>
          <a:off x="8928100" y="1574800"/>
          <a:ext cx="6235700" cy="3924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dirty="0"/>
            <a:t>Case Study:</a:t>
          </a:r>
        </a:p>
        <a:p>
          <a:pPr marL="0" indent="0">
            <a:buNone/>
          </a:pPr>
          <a:r>
            <a:rPr lang="en-US" dirty="0"/>
            <a:t>Here are his numbers – what do you advise him?</a:t>
          </a:r>
        </a:p>
        <a:p>
          <a:pPr marL="0" indent="0">
            <a:buNone/>
          </a:pPr>
          <a:r>
            <a:rPr lang="en-US" dirty="0"/>
            <a:t>Farmers Market Sales - $100,000</a:t>
          </a:r>
        </a:p>
        <a:p>
          <a:pPr marL="0" indent="0">
            <a:buNone/>
          </a:pPr>
          <a:r>
            <a:rPr lang="en-US" dirty="0"/>
            <a:t>Cost of Production - $50,000</a:t>
          </a:r>
        </a:p>
        <a:p>
          <a:pPr marL="0" indent="0">
            <a:buNone/>
          </a:pPr>
          <a:r>
            <a:rPr lang="en-US" dirty="0"/>
            <a:t>Selling time for the farmers markets – 3 markets a week for 13 weeks; 8 hours each market</a:t>
          </a:r>
        </a:p>
        <a:p>
          <a:pPr marL="0" indent="0">
            <a:buNone/>
          </a:pPr>
          <a:endParaRPr lang="en-US" dirty="0"/>
        </a:p>
        <a:p>
          <a:pPr marL="0" indent="0">
            <a:buNone/>
          </a:pPr>
          <a:r>
            <a:rPr lang="en-US" dirty="0"/>
            <a:t>If he sells </a:t>
          </a:r>
          <a:r>
            <a:rPr lang="en-US" dirty="0" err="1"/>
            <a:t>wholesale, he'll</a:t>
          </a:r>
          <a:r>
            <a:rPr lang="en-US" baseline="0" dirty="0" err="1"/>
            <a:t> sell more but need to reduce his selling price.</a:t>
          </a:r>
          <a:endParaRPr lang="en-US" dirty="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92A9F-A474-744A-BFB3-C77DD73205A5}">
  <dimension ref="A1:G30"/>
  <sheetViews>
    <sheetView tabSelected="1" workbookViewId="0"/>
  </sheetViews>
  <sheetFormatPr defaultColWidth="11" defaultRowHeight="15.75" x14ac:dyDescent="0.25"/>
  <cols>
    <col min="1" max="1" width="19.625" bestFit="1" customWidth="1"/>
    <col min="2" max="2" width="12.5" bestFit="1" customWidth="1"/>
    <col min="3" max="3" width="11.625" bestFit="1" customWidth="1"/>
    <col min="4" max="4" width="20.5" style="18" customWidth="1"/>
  </cols>
  <sheetData>
    <row r="1" spans="1:7" ht="21" x14ac:dyDescent="0.35">
      <c r="A1" s="17" t="s">
        <v>25</v>
      </c>
    </row>
    <row r="2" spans="1:7" x14ac:dyDescent="0.25">
      <c r="A2" s="6" t="s">
        <v>26</v>
      </c>
    </row>
    <row r="4" spans="1:7" x14ac:dyDescent="0.25">
      <c r="B4" s="6" t="s">
        <v>0</v>
      </c>
      <c r="C4" s="6" t="s">
        <v>1</v>
      </c>
      <c r="D4" s="19" t="s">
        <v>13</v>
      </c>
    </row>
    <row r="5" spans="1:7" x14ac:dyDescent="0.25">
      <c r="A5" s="15" t="s">
        <v>2</v>
      </c>
      <c r="B5" s="12">
        <v>100000</v>
      </c>
      <c r="C5" s="13">
        <f>B5*D5</f>
        <v>80000</v>
      </c>
      <c r="D5" s="20">
        <v>0.8</v>
      </c>
      <c r="G5" s="1"/>
    </row>
    <row r="6" spans="1:7" x14ac:dyDescent="0.25">
      <c r="A6" t="s">
        <v>14</v>
      </c>
      <c r="B6" s="8">
        <v>0.5</v>
      </c>
      <c r="C6" s="9">
        <f>B6/D5</f>
        <v>0.625</v>
      </c>
      <c r="G6" s="1"/>
    </row>
    <row r="7" spans="1:7" x14ac:dyDescent="0.25">
      <c r="A7" t="s">
        <v>3</v>
      </c>
      <c r="B7" s="11">
        <f>B5*B6</f>
        <v>50000</v>
      </c>
      <c r="C7" s="11">
        <f>C6*C5</f>
        <v>50000</v>
      </c>
    </row>
    <row r="8" spans="1:7" x14ac:dyDescent="0.25">
      <c r="A8" t="s">
        <v>15</v>
      </c>
      <c r="B8" s="10">
        <f>150*B13</f>
        <v>1950</v>
      </c>
      <c r="C8" s="10">
        <f>25*C19</f>
        <v>325</v>
      </c>
    </row>
    <row r="9" spans="1:7" x14ac:dyDescent="0.25">
      <c r="A9" t="s">
        <v>12</v>
      </c>
      <c r="B9" s="10">
        <f>B5-B7-B8</f>
        <v>48050</v>
      </c>
      <c r="C9" s="10">
        <f>C5-C7-C8</f>
        <v>29675</v>
      </c>
    </row>
    <row r="11" spans="1:7" x14ac:dyDescent="0.25">
      <c r="A11" s="15" t="s">
        <v>4</v>
      </c>
    </row>
    <row r="12" spans="1:7" x14ac:dyDescent="0.25">
      <c r="A12" t="s">
        <v>5</v>
      </c>
      <c r="B12" s="3">
        <v>1</v>
      </c>
    </row>
    <row r="13" spans="1:7" x14ac:dyDescent="0.25">
      <c r="A13" t="s">
        <v>6</v>
      </c>
      <c r="B13" s="4">
        <v>13</v>
      </c>
    </row>
    <row r="14" spans="1:7" x14ac:dyDescent="0.25">
      <c r="A14" t="s">
        <v>7</v>
      </c>
      <c r="B14" s="5">
        <v>8</v>
      </c>
    </row>
    <row r="15" spans="1:7" x14ac:dyDescent="0.25">
      <c r="B15" s="21">
        <f>PRODUCT(B12:B14)</f>
        <v>104</v>
      </c>
    </row>
    <row r="17" spans="1:3" x14ac:dyDescent="0.25">
      <c r="A17" s="15" t="s">
        <v>1</v>
      </c>
    </row>
    <row r="18" spans="1:3" x14ac:dyDescent="0.25">
      <c r="A18" t="s">
        <v>8</v>
      </c>
      <c r="C18" s="3">
        <v>2</v>
      </c>
    </row>
    <row r="19" spans="1:3" x14ac:dyDescent="0.25">
      <c r="A19" t="s">
        <v>9</v>
      </c>
      <c r="C19" s="4">
        <v>13</v>
      </c>
    </row>
    <row r="20" spans="1:3" x14ac:dyDescent="0.25">
      <c r="A20" t="s">
        <v>10</v>
      </c>
      <c r="C20" s="5">
        <v>2</v>
      </c>
    </row>
    <row r="21" spans="1:3" x14ac:dyDescent="0.25">
      <c r="C21" s="21">
        <f>PRODUCT(C18:C20)</f>
        <v>52</v>
      </c>
    </row>
    <row r="27" spans="1:3" x14ac:dyDescent="0.25">
      <c r="A27" s="6" t="s">
        <v>11</v>
      </c>
      <c r="B27" s="7">
        <f>(B9)/B15</f>
        <v>462.01923076923077</v>
      </c>
      <c r="C27" s="7">
        <f>(C9)/C21</f>
        <v>570.67307692307691</v>
      </c>
    </row>
    <row r="30" spans="1:3" x14ac:dyDescent="0.25">
      <c r="B30" s="2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3B6EA-6073-7E4A-99DD-F9ED3A55411C}">
  <dimension ref="A1:G27"/>
  <sheetViews>
    <sheetView showGridLines="0" workbookViewId="0">
      <selection activeCell="G9" sqref="G9"/>
    </sheetView>
  </sheetViews>
  <sheetFormatPr defaultColWidth="11" defaultRowHeight="15.75" x14ac:dyDescent="0.25"/>
  <cols>
    <col min="1" max="1" width="19.625" bestFit="1" customWidth="1"/>
    <col min="2" max="2" width="12.5" bestFit="1" customWidth="1"/>
    <col min="3" max="3" width="11.625" bestFit="1" customWidth="1"/>
    <col min="4" max="4" width="14.25" customWidth="1"/>
    <col min="5" max="5" width="14" style="18" customWidth="1"/>
  </cols>
  <sheetData>
    <row r="1" spans="1:7" ht="21" x14ac:dyDescent="0.35">
      <c r="A1" s="17" t="s">
        <v>27</v>
      </c>
      <c r="D1" s="18"/>
    </row>
    <row r="2" spans="1:7" x14ac:dyDescent="0.25">
      <c r="A2" s="6" t="s">
        <v>26</v>
      </c>
      <c r="D2" s="18"/>
    </row>
    <row r="3" spans="1:7" x14ac:dyDescent="0.25">
      <c r="G3" s="1"/>
    </row>
    <row r="5" spans="1:7" x14ac:dyDescent="0.25">
      <c r="B5" s="19" t="s">
        <v>16</v>
      </c>
      <c r="D5" s="19" t="s">
        <v>17</v>
      </c>
      <c r="E5" s="19" t="s">
        <v>18</v>
      </c>
    </row>
    <row r="6" spans="1:7" x14ac:dyDescent="0.25">
      <c r="A6" s="15" t="s">
        <v>2</v>
      </c>
      <c r="B6" s="12">
        <v>100000</v>
      </c>
      <c r="D6" s="13">
        <f>B6*E6</f>
        <v>60000</v>
      </c>
      <c r="E6" s="20">
        <v>0.6</v>
      </c>
    </row>
    <row r="7" spans="1:7" x14ac:dyDescent="0.25">
      <c r="A7" t="s">
        <v>14</v>
      </c>
      <c r="B7" s="8">
        <v>0.5</v>
      </c>
      <c r="D7" s="9">
        <f>B7/E6</f>
        <v>0.83333333333333337</v>
      </c>
    </row>
    <row r="8" spans="1:7" x14ac:dyDescent="0.25">
      <c r="A8" t="s">
        <v>3</v>
      </c>
      <c r="B8" s="11">
        <f>B6*B7</f>
        <v>50000</v>
      </c>
      <c r="D8" s="11">
        <f>D7*D6</f>
        <v>50000</v>
      </c>
    </row>
    <row r="12" spans="1:7" x14ac:dyDescent="0.25">
      <c r="A12" s="15" t="s">
        <v>4</v>
      </c>
    </row>
    <row r="13" spans="1:7" x14ac:dyDescent="0.25">
      <c r="A13" t="s">
        <v>6</v>
      </c>
      <c r="B13" s="3">
        <v>22</v>
      </c>
      <c r="D13" s="3">
        <v>22</v>
      </c>
    </row>
    <row r="14" spans="1:7" x14ac:dyDescent="0.25">
      <c r="A14" t="s">
        <v>19</v>
      </c>
      <c r="B14" s="5">
        <v>12</v>
      </c>
      <c r="D14" s="5">
        <v>3</v>
      </c>
    </row>
    <row r="15" spans="1:7" x14ac:dyDescent="0.25">
      <c r="A15" t="s">
        <v>22</v>
      </c>
      <c r="B15" s="21">
        <f>PRODUCT(B13:B14)</f>
        <v>264</v>
      </c>
      <c r="D15" s="21">
        <f>PRODUCT(D13:D14)</f>
        <v>66</v>
      </c>
    </row>
    <row r="17" spans="1:4" x14ac:dyDescent="0.25">
      <c r="A17" t="s">
        <v>23</v>
      </c>
      <c r="B17" s="10">
        <f>B15*15</f>
        <v>3960</v>
      </c>
      <c r="D17" s="10">
        <f>D15*15</f>
        <v>990</v>
      </c>
    </row>
    <row r="19" spans="1:4" x14ac:dyDescent="0.25">
      <c r="A19" s="15" t="s">
        <v>15</v>
      </c>
    </row>
    <row r="20" spans="1:4" x14ac:dyDescent="0.25">
      <c r="A20" t="s">
        <v>20</v>
      </c>
      <c r="B20" s="10">
        <v>3000</v>
      </c>
      <c r="D20" s="10"/>
    </row>
    <row r="21" spans="1:4" x14ac:dyDescent="0.25">
      <c r="A21" t="s">
        <v>21</v>
      </c>
      <c r="B21" s="14">
        <v>2.9000000000000001E-2</v>
      </c>
    </row>
    <row r="23" spans="1:4" x14ac:dyDescent="0.25">
      <c r="A23" t="s">
        <v>24</v>
      </c>
      <c r="B23" s="10">
        <f>ABS(-B8-B17-B20-(B21*B6))</f>
        <v>59860</v>
      </c>
      <c r="D23" s="10">
        <f>ABS(-D8-D17-D20-(D21*D6))</f>
        <v>50990</v>
      </c>
    </row>
    <row r="24" spans="1:4" x14ac:dyDescent="0.25">
      <c r="A24" t="s">
        <v>12</v>
      </c>
      <c r="B24" s="16">
        <f>B6-B23</f>
        <v>40140</v>
      </c>
      <c r="C24" s="16"/>
      <c r="D24" s="16">
        <f t="shared" ref="D24" si="0">D6-D23</f>
        <v>9010</v>
      </c>
    </row>
    <row r="27" spans="1:4" x14ac:dyDescent="0.25">
      <c r="A27" s="6" t="s">
        <v>11</v>
      </c>
      <c r="B27" s="7">
        <f>(B24)/B15</f>
        <v>152.04545454545453</v>
      </c>
      <c r="D27" s="7">
        <f>(D24)/D15</f>
        <v>136.5151515151515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 v Retail</vt:lpstr>
      <vt:lpstr>Online v Aggregator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Jean Chorazyczewski</cp:lastModifiedBy>
  <dcterms:created xsi:type="dcterms:W3CDTF">2019-12-26T21:51:42Z</dcterms:created>
  <dcterms:modified xsi:type="dcterms:W3CDTF">2020-05-14T11:42:15Z</dcterms:modified>
</cp:coreProperties>
</file>